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G2" authorId="0">
      <text>
        <r>
          <rPr>
            <sz val="10"/>
            <rFont val="Arial"/>
            <family val="2"/>
          </rPr>
          <t>Flute Length(mm)</t>
        </r>
      </text>
    </comment>
    <comment ref="I2" authorId="0">
      <text>
        <r>
          <rPr>
            <sz val="10"/>
            <rFont val="Arial"/>
            <family val="2"/>
          </rPr>
          <t>Width per Diameter</t>
        </r>
      </text>
    </comment>
    <comment ref="J2" authorId="0">
      <text>
        <r>
          <rPr>
            <sz val="10"/>
            <rFont val="Arial"/>
            <family val="2"/>
          </rPr>
          <t>Width of Cut(mm)</t>
        </r>
      </text>
    </comment>
    <comment ref="K2" authorId="0">
      <text>
        <r>
          <rPr>
            <sz val="10"/>
            <rFont val="Arial"/>
            <family val="2"/>
          </rPr>
          <t>Depth per Diameter</t>
        </r>
      </text>
    </comment>
    <comment ref="L2" authorId="0">
      <text>
        <r>
          <rPr>
            <sz val="10"/>
            <rFont val="Arial"/>
            <family val="2"/>
          </rPr>
          <t>Depth of Cut(mm)</t>
        </r>
      </text>
    </comment>
    <comment ref="P2" authorId="0">
      <text>
        <r>
          <rPr>
            <sz val="10"/>
            <rFont val="Arial"/>
            <family val="2"/>
          </rPr>
          <t>Chip Load/Tooth</t>
        </r>
      </text>
    </comment>
    <comment ref="U2" authorId="0">
      <text>
        <r>
          <rPr>
            <sz val="10"/>
            <rFont val="Arial"/>
            <family val="2"/>
          </rPr>
          <t>Chip Load/Tooth</t>
        </r>
      </text>
    </comment>
  </commentList>
</comments>
</file>

<file path=xl/sharedStrings.xml><?xml version="1.0" encoding="utf-8"?>
<sst xmlns="http://schemas.openxmlformats.org/spreadsheetml/2006/main" count="90" uniqueCount="37">
  <si>
    <t>Finishing</t>
  </si>
  <si>
    <t>Type</t>
  </si>
  <si>
    <t>RPM(Ideal)</t>
  </si>
  <si>
    <t>W/D</t>
  </si>
  <si>
    <t>L</t>
  </si>
  <si>
    <t>EndMill.com</t>
  </si>
  <si>
    <t>DOC</t>
  </si>
  <si>
    <t>1/16" Flat</t>
  </si>
  <si>
    <t>Flutes</t>
  </si>
  <si>
    <t>1/8" Flat</t>
  </si>
  <si>
    <t>D(mm)</t>
  </si>
  <si>
    <t>1/16" Flat Long</t>
  </si>
  <si>
    <t>VPM</t>
  </si>
  <si>
    <t>MMPM</t>
  </si>
  <si>
    <t>1/4" Flat</t>
  </si>
  <si>
    <t>D(inch)</t>
  </si>
  <si>
    <t>1/32" Flat</t>
  </si>
  <si>
    <t>WOC</t>
  </si>
  <si>
    <t>Current</t>
  </si>
  <si>
    <t>Ball</t>
  </si>
  <si>
    <t>Long</t>
  </si>
  <si>
    <t>Craig</t>
  </si>
  <si>
    <t>1/32" Flat Long</t>
  </si>
  <si>
    <t>Description</t>
  </si>
  <si>
    <t>IPR</t>
  </si>
  <si>
    <t>1/16" Ball</t>
  </si>
  <si>
    <t>IPM</t>
  </si>
  <si>
    <t>1/4" Ball</t>
  </si>
  <si>
    <t>Face mill</t>
  </si>
  <si>
    <t>D/D</t>
  </si>
  <si>
    <t>Roughing</t>
  </si>
  <si>
    <t>Tool#</t>
  </si>
  <si>
    <t>Flat</t>
  </si>
  <si>
    <t>RPM(Haas)</t>
  </si>
  <si>
    <t>Face</t>
  </si>
  <si>
    <t>x</t>
  </si>
  <si>
    <t>CL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</si>
</sst>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" fillId="0" borderId="3" xfId="0" applyNumberFormat="1" applyFont="1" applyFill="1" applyBorder="1" applyAlignment="1" applyProtection="1">
      <alignment wrapText="1"/>
      <protection/>
    </xf>
    <xf numFmtId="4" fontId="1" fillId="0" borderId="3" xfId="0" applyNumberFormat="1" applyFont="1" applyFill="1" applyBorder="1" applyAlignment="1" applyProtection="1">
      <alignment wrapText="1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4" fontId="1" fillId="0" borderId="2" xfId="0" applyNumberFormat="1" applyFont="1" applyFill="1" applyBorder="1" applyAlignment="1" applyProtection="1">
      <alignment wrapText="1"/>
      <protection/>
    </xf>
    <xf numFmtId="4" fontId="1" fillId="0" borderId="4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3" fontId="2" fillId="0" borderId="4" xfId="0" applyNumberFormat="1" applyFont="1" applyFill="1" applyBorder="1" applyAlignment="1" applyProtection="1">
      <alignment horizontal="left"/>
      <protection/>
    </xf>
    <xf numFmtId="0" fontId="2" fillId="0" borderId="5" xfId="0" applyNumberFormat="1" applyFont="1" applyFill="1" applyBorder="1" applyAlignment="1" applyProtection="1">
      <alignment horizontal="left"/>
      <protection/>
    </xf>
    <xf numFmtId="3" fontId="2" fillId="0" borderId="3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horizontal="left"/>
      <protection/>
    </xf>
    <xf numFmtId="4" fontId="2" fillId="0" borderId="6" xfId="0" applyNumberFormat="1" applyFont="1" applyFill="1" applyBorder="1" applyAlignment="1" applyProtection="1">
      <alignment horizontal="left"/>
      <protection/>
    </xf>
    <xf numFmtId="4" fontId="2" fillId="0" borderId="1" xfId="0" applyNumberFormat="1" applyFont="1" applyFill="1" applyBorder="1" applyAlignment="1" applyProtection="1">
      <alignment horizontal="left"/>
      <protection/>
    </xf>
    <xf numFmtId="4" fontId="2" fillId="0" borderId="7" xfId="0" applyNumberFormat="1" applyFont="1" applyFill="1" applyBorder="1" applyAlignment="1" applyProtection="1">
      <alignment horizontal="left"/>
      <protection/>
    </xf>
    <xf numFmtId="3" fontId="2" fillId="0" borderId="1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6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4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4" fontId="1" fillId="2" borderId="6" xfId="0" applyNumberFormat="1" applyFont="1" applyFill="1" applyBorder="1" applyAlignment="1" applyProtection="1">
      <alignment wrapText="1"/>
      <protection/>
    </xf>
    <xf numFmtId="4" fontId="2" fillId="2" borderId="1" xfId="0" applyNumberFormat="1" applyFont="1" applyFill="1" applyBorder="1" applyAlignment="1" applyProtection="1">
      <alignment/>
      <protection/>
    </xf>
    <xf numFmtId="0" fontId="2" fillId="2" borderId="6" xfId="0" applyNumberFormat="1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 applyProtection="1">
      <alignment/>
      <protection/>
    </xf>
    <xf numFmtId="3" fontId="1" fillId="2" borderId="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right"/>
      <protection/>
    </xf>
    <xf numFmtId="4" fontId="1" fillId="0" borderId="6" xfId="0" applyNumberFormat="1" applyFont="1" applyFill="1" applyBorder="1" applyAlignment="1" applyProtection="1">
      <alignment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Alignment="1" applyProtection="1">
      <alignment wrapText="1"/>
      <protection/>
    </xf>
    <xf numFmtId="4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2" fillId="2" borderId="1" xfId="0" applyNumberFormat="1" applyFont="1" applyFill="1" applyBorder="1" applyAlignment="1" applyProtection="1">
      <alignment horizontal="right"/>
      <protection/>
    </xf>
    <xf numFmtId="4" fontId="2" fillId="2" borderId="1" xfId="0" applyNumberFormat="1" applyFont="1" applyFill="1" applyBorder="1" applyAlignment="1" applyProtection="1">
      <alignment horizontal="right"/>
      <protection/>
    </xf>
    <xf numFmtId="0" fontId="2" fillId="2" borderId="6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1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 wrapText="1"/>
      <protection/>
    </xf>
    <xf numFmtId="0" fontId="1" fillId="2" borderId="6" xfId="0" applyNumberFormat="1" applyFont="1" applyFill="1" applyBorder="1" applyAlignment="1" applyProtection="1">
      <alignment wrapText="1"/>
      <protection/>
    </xf>
    <xf numFmtId="4" fontId="1" fillId="2" borderId="0" xfId="0" applyNumberFormat="1" applyFont="1" applyFill="1" applyBorder="1" applyAlignment="1" applyProtection="1">
      <alignment wrapText="1"/>
      <protection/>
    </xf>
    <xf numFmtId="4" fontId="1" fillId="2" borderId="1" xfId="0" applyNumberFormat="1" applyFont="1" applyFill="1" applyBorder="1" applyAlignment="1" applyProtection="1">
      <alignment wrapText="1"/>
      <protection/>
    </xf>
    <xf numFmtId="3" fontId="1" fillId="2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wrapText="1"/>
      <protection/>
    </xf>
    <xf numFmtId="4" fontId="2" fillId="0" borderId="9" xfId="0" applyNumberFormat="1" applyFont="1" applyFill="1" applyBorder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4" fontId="1" fillId="0" borderId="8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2" fillId="0" borderId="8" xfId="0" applyNumberFormat="1" applyFont="1" applyFill="1" applyBorder="1" applyAlignment="1" applyProtection="1">
      <alignment horizontal="right"/>
      <protection/>
    </xf>
    <xf numFmtId="3" fontId="2" fillId="0" borderId="9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">
      <pane xSplit="2" ySplit="2" topLeftCell="C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C3" sqref="C3"/>
    </sheetView>
  </sheetViews>
  <sheetFormatPr defaultColWidth="9.140625" defaultRowHeight="12.75" customHeight="1"/>
  <cols>
    <col min="1" max="1" width="5.140625" style="0" customWidth="1"/>
    <col min="2" max="2" width="12.28125" style="0" customWidth="1"/>
    <col min="3" max="3" width="4.421875" style="0" customWidth="1"/>
    <col min="4" max="4" width="5.00390625" style="0" customWidth="1"/>
    <col min="5" max="5" width="5.8515625" style="0" customWidth="1"/>
    <col min="6" max="6" width="6.8515625" style="0" customWidth="1"/>
    <col min="7" max="7" width="5.00390625" style="0" customWidth="1"/>
    <col min="8" max="8" width="5.140625" style="0" customWidth="1"/>
    <col min="9" max="9" width="4.00390625" style="0" customWidth="1"/>
    <col min="10" max="10" width="4.421875" style="0" customWidth="1"/>
    <col min="11" max="12" width="4.00390625" style="0" customWidth="1"/>
    <col min="13" max="13" width="4.421875" style="0" customWidth="1"/>
    <col min="14" max="14" width="8.7109375" style="0" customWidth="1"/>
    <col min="15" max="15" width="8.8515625" style="0" customWidth="1"/>
    <col min="16" max="16" width="7.28125" style="0" customWidth="1"/>
    <col min="17" max="17" width="5.8515625" style="0" customWidth="1"/>
    <col min="18" max="18" width="3.28125" style="0" customWidth="1"/>
    <col min="19" max="19" width="5.57421875" style="0" customWidth="1"/>
    <col min="20" max="20" width="3.8515625" style="0" customWidth="1"/>
    <col min="21" max="21" width="7.7109375" style="0" customWidth="1"/>
    <col min="22" max="22" width="5.00390625" style="0" customWidth="1"/>
    <col min="23" max="23" width="3.28125" style="0" customWidth="1"/>
    <col min="24" max="24" width="5.57421875" style="0" customWidth="1"/>
    <col min="25" max="25" width="3.8515625" style="0" customWidth="1"/>
  </cols>
  <sheetData>
    <row r="1" spans="1:25" ht="12.75" customHeight="1">
      <c r="A1" s="1"/>
      <c r="B1" s="2"/>
      <c r="C1" s="3"/>
      <c r="D1" s="4"/>
      <c r="E1" s="5"/>
      <c r="F1" s="4"/>
      <c r="G1" s="4"/>
      <c r="H1" s="6"/>
      <c r="I1" s="7"/>
      <c r="J1" s="5"/>
      <c r="K1" s="5"/>
      <c r="L1" s="8"/>
      <c r="M1" s="9"/>
      <c r="N1" s="10"/>
      <c r="O1" s="11"/>
      <c r="P1" s="12" t="s">
        <v>0</v>
      </c>
      <c r="Q1" s="10"/>
      <c r="R1" s="13"/>
      <c r="S1" s="13"/>
      <c r="T1" s="11"/>
      <c r="U1" s="12" t="s">
        <v>30</v>
      </c>
      <c r="V1" s="10"/>
      <c r="W1" s="13"/>
      <c r="X1" s="13"/>
      <c r="Y1" s="11"/>
    </row>
    <row r="2" spans="1:25" ht="12.75" customHeight="1">
      <c r="A2" s="14" t="s">
        <v>31</v>
      </c>
      <c r="B2" s="15" t="s">
        <v>23</v>
      </c>
      <c r="C2" s="16" t="s">
        <v>1</v>
      </c>
      <c r="D2" s="14" t="s">
        <v>20</v>
      </c>
      <c r="E2" s="17" t="s">
        <v>15</v>
      </c>
      <c r="F2" s="14" t="s">
        <v>10</v>
      </c>
      <c r="G2" s="14" t="s">
        <v>4</v>
      </c>
      <c r="H2" s="15" t="s">
        <v>8</v>
      </c>
      <c r="I2" s="18" t="s">
        <v>3</v>
      </c>
      <c r="J2" s="17" t="s">
        <v>17</v>
      </c>
      <c r="K2" s="17" t="s">
        <v>29</v>
      </c>
      <c r="L2" s="19" t="s">
        <v>6</v>
      </c>
      <c r="M2" s="20" t="s">
        <v>6</v>
      </c>
      <c r="N2" s="16" t="s">
        <v>2</v>
      </c>
      <c r="O2" s="21" t="s">
        <v>33</v>
      </c>
      <c r="P2" s="16" t="s">
        <v>36</v>
      </c>
      <c r="Q2" s="14" t="s">
        <v>24</v>
      </c>
      <c r="R2" s="22" t="s">
        <v>26</v>
      </c>
      <c r="S2" s="22" t="s">
        <v>13</v>
      </c>
      <c r="T2" s="21" t="s">
        <v>12</v>
      </c>
      <c r="U2" s="16" t="s">
        <v>36</v>
      </c>
      <c r="V2" s="14" t="s">
        <v>24</v>
      </c>
      <c r="W2" s="22" t="s">
        <v>26</v>
      </c>
      <c r="X2" s="22" t="s">
        <v>13</v>
      </c>
      <c r="Y2" s="21" t="s">
        <v>12</v>
      </c>
    </row>
    <row r="3" spans="1:25" ht="12.75" customHeight="1">
      <c r="A3" s="23" t="s">
        <v>5</v>
      </c>
      <c r="B3" s="24"/>
      <c r="C3" s="25"/>
      <c r="D3" s="26"/>
      <c r="E3" s="27"/>
      <c r="F3" s="28"/>
      <c r="G3" s="26"/>
      <c r="H3" s="23"/>
      <c r="I3" s="29"/>
      <c r="J3" s="27"/>
      <c r="K3" s="27"/>
      <c r="L3" s="30"/>
      <c r="M3" s="31"/>
      <c r="N3" s="28"/>
      <c r="O3" s="32"/>
      <c r="P3" s="31"/>
      <c r="Q3" s="28"/>
      <c r="R3" s="33"/>
      <c r="S3" s="33"/>
      <c r="T3" s="32"/>
      <c r="U3" s="31"/>
      <c r="V3" s="28"/>
      <c r="W3" s="33"/>
      <c r="X3" s="33"/>
      <c r="Y3" s="34"/>
    </row>
    <row r="4" spans="1:25" ht="12.75" customHeight="1">
      <c r="A4" s="35">
        <v>1</v>
      </c>
      <c r="B4" s="15" t="s">
        <v>28</v>
      </c>
      <c r="C4" s="16" t="s">
        <v>34</v>
      </c>
      <c r="D4" s="1"/>
      <c r="E4" s="36">
        <f>F4/25.4</f>
      </c>
      <c r="F4" s="35">
        <v>30</v>
      </c>
      <c r="G4" s="1"/>
      <c r="H4" s="37">
        <v>6</v>
      </c>
      <c r="I4" s="38">
        <v>0.5</v>
      </c>
      <c r="J4" s="36">
        <f>F4*I4</f>
      </c>
      <c r="K4" s="36">
        <v>0.06666666</v>
      </c>
      <c r="L4" s="39">
        <f>F4*K4</f>
      </c>
      <c r="M4" s="40">
        <v>500</v>
      </c>
      <c r="N4" s="41">
        <f>((12/PI())*M4)/E4</f>
      </c>
      <c r="O4" s="42">
        <f>IF((N4&gt;7500),7500,N4)</f>
      </c>
      <c r="P4" s="40">
        <v>0.0002</v>
      </c>
      <c r="Q4" s="35">
        <f>H4*P4</f>
      </c>
      <c r="R4" s="41">
        <f>Q4*O4</f>
      </c>
      <c r="S4" s="41">
        <f>R4*25.4</f>
      </c>
      <c r="T4" s="42">
        <f>(S4*L4)*J4</f>
      </c>
      <c r="U4" s="40">
        <v>0.0005</v>
      </c>
      <c r="V4" s="35">
        <f>U4*H4</f>
      </c>
      <c r="W4" s="41">
        <f>V4*O4</f>
      </c>
      <c r="X4" s="41">
        <f>W4*25.4</f>
      </c>
      <c r="Y4" s="43">
        <f>(X4*L4)*J4</f>
      </c>
    </row>
    <row r="5" spans="1:25" ht="12.75" customHeight="1">
      <c r="A5" s="35">
        <v>3</v>
      </c>
      <c r="B5" s="15" t="s">
        <v>14</v>
      </c>
      <c r="C5" s="16" t="s">
        <v>32</v>
      </c>
      <c r="D5" s="1"/>
      <c r="E5" s="36">
        <f>1/4</f>
      </c>
      <c r="F5" s="35">
        <f>E5*25.4</f>
      </c>
      <c r="G5" s="35">
        <v>40</v>
      </c>
      <c r="H5" s="37">
        <v>4</v>
      </c>
      <c r="I5" s="38">
        <v>0.5</v>
      </c>
      <c r="J5" s="36">
        <f>F5*I5</f>
      </c>
      <c r="K5" s="36">
        <v>0.5</v>
      </c>
      <c r="L5" s="39">
        <f>F5*K5</f>
      </c>
      <c r="M5" s="40">
        <v>500</v>
      </c>
      <c r="N5" s="41">
        <f>((12/PI())*M5)/E5</f>
      </c>
      <c r="O5" s="42">
        <f>IF((N5&gt;7500),7500,N5)</f>
      </c>
      <c r="P5" s="40">
        <v>0.0005</v>
      </c>
      <c r="Q5" s="35">
        <f>H5*P5</f>
      </c>
      <c r="R5" s="41">
        <f>Q5*O5</f>
      </c>
      <c r="S5" s="41">
        <f>R5*25.4</f>
      </c>
      <c r="T5" s="42">
        <f>(S5*L5)*J5</f>
      </c>
      <c r="U5" s="40">
        <v>0.002</v>
      </c>
      <c r="V5" s="35">
        <f>U5*H5</f>
      </c>
      <c r="W5" s="41">
        <f>V5*O5</f>
      </c>
      <c r="X5" s="41">
        <f>W5*25.4</f>
      </c>
      <c r="Y5" s="43">
        <f>(X5*L5)*J5</f>
      </c>
    </row>
    <row r="6" spans="1:25" ht="12.75" customHeight="1">
      <c r="A6" s="35">
        <v>4</v>
      </c>
      <c r="B6" s="15" t="s">
        <v>9</v>
      </c>
      <c r="C6" s="16" t="s">
        <v>32</v>
      </c>
      <c r="D6" s="1"/>
      <c r="E6" s="36">
        <f>1/8</f>
      </c>
      <c r="F6" s="35">
        <f>E6*25.4</f>
      </c>
      <c r="G6" s="35">
        <v>25</v>
      </c>
      <c r="H6" s="37">
        <v>4</v>
      </c>
      <c r="I6" s="38">
        <v>0.5</v>
      </c>
      <c r="J6" s="36">
        <f>F6*I6</f>
      </c>
      <c r="K6" s="36">
        <v>0.5</v>
      </c>
      <c r="L6" s="39">
        <f>F6*K6</f>
      </c>
      <c r="M6" s="40">
        <v>500</v>
      </c>
      <c r="N6" s="41">
        <f>((12/PI())*M6)/E6</f>
      </c>
      <c r="O6" s="42">
        <f>IF((N6&gt;7500),7500,N6)</f>
      </c>
      <c r="P6" s="40">
        <v>0.0002</v>
      </c>
      <c r="Q6" s="35">
        <f>H6*P6</f>
      </c>
      <c r="R6" s="41">
        <f>Q6*O6</f>
      </c>
      <c r="S6" s="41">
        <f>R6*25.4</f>
      </c>
      <c r="T6" s="42">
        <f>(S6*L6)*J6</f>
      </c>
      <c r="U6" s="40">
        <v>0.001</v>
      </c>
      <c r="V6" s="35">
        <f>U6*H6</f>
      </c>
      <c r="W6" s="41">
        <f>V6*O6</f>
      </c>
      <c r="X6" s="41">
        <f>W6*25.4</f>
      </c>
      <c r="Y6" s="43">
        <f>(X6*L6)*J6</f>
      </c>
    </row>
    <row r="7" spans="1:25" ht="12.75" customHeight="1">
      <c r="A7" s="35">
        <v>5</v>
      </c>
      <c r="B7" s="15" t="s">
        <v>7</v>
      </c>
      <c r="C7" s="16" t="s">
        <v>32</v>
      </c>
      <c r="D7" s="1"/>
      <c r="E7" s="36">
        <f>1/16</f>
      </c>
      <c r="F7" s="35">
        <f>E7*25.4</f>
      </c>
      <c r="G7" s="35">
        <f>0.25*25.4</f>
      </c>
      <c r="H7" s="37">
        <v>2</v>
      </c>
      <c r="I7" s="38">
        <v>0.5</v>
      </c>
      <c r="J7" s="36">
        <f>F7*I7</f>
      </c>
      <c r="K7" s="36">
        <v>0.5</v>
      </c>
      <c r="L7" s="39">
        <f>F7*K7</f>
      </c>
      <c r="M7" s="40">
        <v>500</v>
      </c>
      <c r="N7" s="41">
        <f>((12/PI())*M7)/E7</f>
      </c>
      <c r="O7" s="42">
        <f>IF((N7&gt;7500),7500,N7)</f>
      </c>
      <c r="P7" s="40">
        <v>0.0002</v>
      </c>
      <c r="Q7" s="35">
        <f>H7*P7</f>
      </c>
      <c r="R7" s="41">
        <f>Q7*O7</f>
      </c>
      <c r="S7" s="41">
        <f>R7*25.4</f>
      </c>
      <c r="T7" s="42">
        <f>(S7*L7)*J7</f>
      </c>
      <c r="U7" s="40">
        <v>0.0005</v>
      </c>
      <c r="V7" s="35">
        <f>U7*H7</f>
      </c>
      <c r="W7" s="41">
        <f>V7*O7</f>
      </c>
      <c r="X7" s="41">
        <f>W7*25.4</f>
      </c>
      <c r="Y7" s="43">
        <f>(X7*L7)*J7</f>
      </c>
    </row>
    <row r="8" spans="1:25" ht="12.75" customHeight="1">
      <c r="A8" s="35">
        <v>6</v>
      </c>
      <c r="B8" s="15" t="s">
        <v>25</v>
      </c>
      <c r="C8" s="16" t="s">
        <v>19</v>
      </c>
      <c r="D8" s="1"/>
      <c r="E8" s="36">
        <f>1/16</f>
      </c>
      <c r="F8" s="35">
        <f>E8*25.4</f>
      </c>
      <c r="G8" s="35">
        <v>25</v>
      </c>
      <c r="H8" s="37">
        <v>2</v>
      </c>
      <c r="I8" s="38">
        <v>0.5</v>
      </c>
      <c r="J8" s="36">
        <f>F8*I8</f>
      </c>
      <c r="K8" s="36">
        <v>0.5</v>
      </c>
      <c r="L8" s="39">
        <f>F8*K8</f>
      </c>
      <c r="M8" s="40">
        <v>500</v>
      </c>
      <c r="N8" s="41">
        <f>((12/PI())*M8)/E8</f>
      </c>
      <c r="O8" s="42">
        <f>IF((N8&gt;7500),7500,N8)</f>
      </c>
      <c r="P8" s="40">
        <v>0.0002</v>
      </c>
      <c r="Q8" s="35">
        <f>H8*P8</f>
      </c>
      <c r="R8" s="41">
        <f>Q8*O8</f>
      </c>
      <c r="S8" s="41">
        <f>R8*25.4</f>
      </c>
      <c r="T8" s="42">
        <f>(S8*L8)*J8</f>
      </c>
      <c r="U8" s="40">
        <v>0.0005</v>
      </c>
      <c r="V8" s="35">
        <f>U8*H8</f>
      </c>
      <c r="W8" s="41">
        <f>V8*O8</f>
      </c>
      <c r="X8" s="41">
        <f>W8*25.4</f>
      </c>
      <c r="Y8" s="43">
        <f>(X8*L8)*J8</f>
      </c>
    </row>
    <row r="9" spans="1:25" ht="12.75" customHeight="1">
      <c r="A9" s="35">
        <v>8</v>
      </c>
      <c r="B9" s="15" t="s">
        <v>27</v>
      </c>
      <c r="C9" s="16" t="s">
        <v>19</v>
      </c>
      <c r="D9" s="1"/>
      <c r="E9" s="36">
        <v>0.25</v>
      </c>
      <c r="F9" s="35">
        <f>E9*25.4</f>
      </c>
      <c r="G9" s="35">
        <v>40</v>
      </c>
      <c r="H9" s="37">
        <v>4</v>
      </c>
      <c r="I9" s="38">
        <v>0.5</v>
      </c>
      <c r="J9" s="36">
        <f>F9*I9</f>
      </c>
      <c r="K9" s="36">
        <v>0.5</v>
      </c>
      <c r="L9" s="39">
        <f>F9*K9</f>
      </c>
      <c r="M9" s="40">
        <v>500</v>
      </c>
      <c r="N9" s="41">
        <f>((12/PI())*M9)/E9</f>
      </c>
      <c r="O9" s="42">
        <f>IF((N9&gt;7500),7500,N9)</f>
      </c>
      <c r="P9" s="40">
        <v>0.0005</v>
      </c>
      <c r="Q9" s="35">
        <f>H9*P9</f>
      </c>
      <c r="R9" s="41">
        <f>Q9*O9</f>
      </c>
      <c r="S9" s="41">
        <f>R9*25.4</f>
      </c>
      <c r="T9" s="42">
        <f>(S9*L9)*J9</f>
      </c>
      <c r="U9" s="40">
        <v>0.002</v>
      </c>
      <c r="V9" s="35">
        <f>U9*H9</f>
      </c>
      <c r="W9" s="41">
        <f>V9*O9</f>
      </c>
      <c r="X9" s="41">
        <f>W9*25.4</f>
      </c>
      <c r="Y9" s="43">
        <f>(X9*L9)*J9</f>
      </c>
    </row>
    <row r="10" spans="1:25" ht="12.75" customHeight="1">
      <c r="A10" s="35">
        <v>9</v>
      </c>
      <c r="B10" s="15" t="s">
        <v>11</v>
      </c>
      <c r="C10" s="16" t="s">
        <v>32</v>
      </c>
      <c r="D10" s="14" t="s">
        <v>35</v>
      </c>
      <c r="E10" s="36">
        <f>1/16</f>
      </c>
      <c r="F10" s="35">
        <f>E10*25.4</f>
      </c>
      <c r="G10" s="35">
        <v>21</v>
      </c>
      <c r="H10" s="37">
        <v>2</v>
      </c>
      <c r="I10" s="38">
        <v>0.5</v>
      </c>
      <c r="J10" s="36">
        <f>F10*I10</f>
      </c>
      <c r="K10" s="36">
        <v>0.25</v>
      </c>
      <c r="L10" s="39">
        <f>F10*K10</f>
      </c>
      <c r="M10" s="40">
        <v>500</v>
      </c>
      <c r="N10" s="41">
        <f>((12/PI())*M10)/E10</f>
      </c>
      <c r="O10" s="42">
        <f>IF((N10&gt;7500),7500,N10)</f>
      </c>
      <c r="P10" s="40">
        <v>0.0002</v>
      </c>
      <c r="Q10" s="35">
        <f>H10*P10</f>
      </c>
      <c r="R10" s="41">
        <f>Q10*O10</f>
      </c>
      <c r="S10" s="41">
        <f>R10*25.4</f>
      </c>
      <c r="T10" s="42">
        <f>(S10*L10)*J10</f>
      </c>
      <c r="U10" s="40">
        <v>0.0005</v>
      </c>
      <c r="V10" s="35">
        <f>U10*H10</f>
      </c>
      <c r="W10" s="41">
        <f>V10*O10</f>
      </c>
      <c r="X10" s="41">
        <f>W10*25.4</f>
      </c>
      <c r="Y10" s="43">
        <f>(X10*L10)*J10</f>
      </c>
    </row>
    <row r="11" spans="1:25" ht="12.75" customHeight="1">
      <c r="A11" s="35">
        <v>10</v>
      </c>
      <c r="B11" s="15" t="s">
        <v>22</v>
      </c>
      <c r="C11" s="16" t="s">
        <v>32</v>
      </c>
      <c r="D11" s="14" t="s">
        <v>35</v>
      </c>
      <c r="E11" s="36">
        <f>1/32</f>
      </c>
      <c r="F11" s="35">
        <f>E11*25.4</f>
      </c>
      <c r="G11" s="35">
        <v>7.781</v>
      </c>
      <c r="H11" s="37">
        <v>2</v>
      </c>
      <c r="I11" s="38">
        <v>0.5</v>
      </c>
      <c r="J11" s="36">
        <f>F11*I11</f>
      </c>
      <c r="K11" s="36">
        <v>0.25</v>
      </c>
      <c r="L11" s="39">
        <f>F11*K11</f>
      </c>
      <c r="M11" s="40">
        <v>500</v>
      </c>
      <c r="N11" s="41">
        <f>((12/PI())*M11)/E11</f>
      </c>
      <c r="O11" s="42">
        <f>IF((N11&gt;7500),7500,N11)</f>
      </c>
      <c r="P11" s="40">
        <v>0.0002</v>
      </c>
      <c r="Q11" s="35">
        <f>H11*P11</f>
      </c>
      <c r="R11" s="41">
        <f>Q11*O11</f>
      </c>
      <c r="S11" s="41">
        <f>R11*25.4</f>
      </c>
      <c r="T11" s="42">
        <f>(S11*L11)*J11</f>
      </c>
      <c r="U11" s="40">
        <v>0.0005</v>
      </c>
      <c r="V11" s="35">
        <f>U11*H11</f>
      </c>
      <c r="W11" s="41">
        <f>V11*O11</f>
      </c>
      <c r="X11" s="41">
        <f>W11*25.4</f>
      </c>
      <c r="Y11" s="43">
        <f>(X11*L11)*J11</f>
      </c>
    </row>
    <row r="12" spans="1:25" ht="12.75" customHeight="1">
      <c r="A12" s="35">
        <v>12</v>
      </c>
      <c r="B12" s="15" t="s">
        <v>16</v>
      </c>
      <c r="C12" s="16" t="s">
        <v>32</v>
      </c>
      <c r="D12" s="1"/>
      <c r="E12" s="36">
        <f>1/32</f>
      </c>
      <c r="F12" s="35">
        <f>E12*25.4</f>
      </c>
      <c r="G12" s="35">
        <v>2.38</v>
      </c>
      <c r="H12" s="37">
        <v>2</v>
      </c>
      <c r="I12" s="38">
        <v>0.5</v>
      </c>
      <c r="J12" s="36">
        <f>F12*I12</f>
      </c>
      <c r="K12" s="36">
        <v>0.5</v>
      </c>
      <c r="L12" s="39">
        <f>F12*K12</f>
      </c>
      <c r="M12" s="40">
        <v>500</v>
      </c>
      <c r="N12" s="41">
        <f>((12/PI())*M12)/E12</f>
      </c>
      <c r="O12" s="42">
        <f>IF((N12&gt;7500),7500,N12)</f>
      </c>
      <c r="P12" s="40">
        <v>0.0002</v>
      </c>
      <c r="Q12" s="35">
        <f>H12*P12</f>
      </c>
      <c r="R12" s="41">
        <f>Q12*O12</f>
      </c>
      <c r="S12" s="41">
        <f>R12*25.4</f>
      </c>
      <c r="T12" s="42">
        <f>(S12*L12)*J12</f>
      </c>
      <c r="U12" s="40">
        <v>0.0005</v>
      </c>
      <c r="V12" s="35">
        <f>U12*H12</f>
      </c>
      <c r="W12" s="41">
        <f>V12*O12</f>
      </c>
      <c r="X12" s="41">
        <f>W12*25.4</f>
      </c>
      <c r="Y12" s="43">
        <f>(X12*L12)*J12</f>
      </c>
    </row>
    <row r="13" spans="1:25" ht="12.75" customHeight="1">
      <c r="A13" s="24" t="s">
        <v>21</v>
      </c>
      <c r="B13" s="24"/>
      <c r="C13" s="25"/>
      <c r="D13" s="26"/>
      <c r="E13" s="44"/>
      <c r="F13" s="45"/>
      <c r="G13" s="26"/>
      <c r="H13" s="46"/>
      <c r="I13" s="29"/>
      <c r="J13" s="44"/>
      <c r="K13" s="44"/>
      <c r="L13" s="47"/>
      <c r="M13" s="48"/>
      <c r="N13" s="49"/>
      <c r="O13" s="50"/>
      <c r="P13" s="48"/>
      <c r="Q13" s="45"/>
      <c r="R13" s="49"/>
      <c r="S13" s="49"/>
      <c r="T13" s="50"/>
      <c r="U13" s="48"/>
      <c r="V13" s="45"/>
      <c r="W13" s="49"/>
      <c r="X13" s="49"/>
      <c r="Y13" s="34"/>
    </row>
    <row r="14" spans="1:25" ht="12.75" customHeight="1">
      <c r="A14" s="35">
        <v>1</v>
      </c>
      <c r="B14" s="15" t="s">
        <v>28</v>
      </c>
      <c r="C14" s="16" t="s">
        <v>34</v>
      </c>
      <c r="D14" s="1"/>
      <c r="E14" s="36">
        <f>F14/25.4</f>
      </c>
      <c r="F14" s="35">
        <v>30</v>
      </c>
      <c r="G14" s="1"/>
      <c r="H14" s="37">
        <v>6</v>
      </c>
      <c r="I14" s="38">
        <v>0.5</v>
      </c>
      <c r="J14" s="36">
        <f>F14*I14</f>
      </c>
      <c r="K14" s="36">
        <v>0.045</v>
      </c>
      <c r="L14" s="39">
        <f>F14*K14</f>
      </c>
      <c r="M14" s="40">
        <v>1800</v>
      </c>
      <c r="N14" s="41">
        <f>((12/PI())*M14)/E14</f>
      </c>
      <c r="O14" s="42">
        <f>IF((N14&gt;7500),7500,N14)</f>
      </c>
      <c r="P14" s="40">
        <v>0.003</v>
      </c>
      <c r="Q14" s="35">
        <f>H14*P14</f>
      </c>
      <c r="R14" s="41">
        <f>Q14*O14</f>
      </c>
      <c r="S14" s="41">
        <f>R14*25.4</f>
      </c>
      <c r="T14" s="42">
        <f>(S14*L14)*J14</f>
      </c>
      <c r="U14" s="40">
        <v>0.008</v>
      </c>
      <c r="V14" s="35">
        <f>U14*H14</f>
      </c>
      <c r="W14" s="41">
        <f>V14*O14</f>
      </c>
      <c r="X14" s="41">
        <f>W14*25.4</f>
      </c>
      <c r="Y14" s="43">
        <f>(X14*L14)*J14</f>
      </c>
    </row>
    <row r="15" spans="1:25" ht="12.75" customHeight="1">
      <c r="A15" s="35">
        <v>3</v>
      </c>
      <c r="B15" s="15" t="s">
        <v>14</v>
      </c>
      <c r="C15" s="16" t="s">
        <v>32</v>
      </c>
      <c r="D15" s="1"/>
      <c r="E15" s="36">
        <f>1/4</f>
      </c>
      <c r="F15" s="35">
        <f>E15*25.4</f>
      </c>
      <c r="G15" s="35">
        <v>40</v>
      </c>
      <c r="H15" s="37">
        <v>4</v>
      </c>
      <c r="I15" s="38">
        <v>0.5</v>
      </c>
      <c r="J15" s="36">
        <f>F15*I15</f>
      </c>
      <c r="K15" s="36">
        <v>0.045</v>
      </c>
      <c r="L15" s="39">
        <f>F15*K15</f>
      </c>
      <c r="M15" s="40">
        <v>1800</v>
      </c>
      <c r="N15" s="41">
        <f>((12/PI())*M15)/E15</f>
      </c>
      <c r="O15" s="42">
        <f>IF((N15&gt;7500),7500,N15)</f>
      </c>
      <c r="P15" s="40">
        <v>0.003</v>
      </c>
      <c r="Q15" s="35">
        <f>H15*P15</f>
      </c>
      <c r="R15" s="41">
        <f>Q15*O15</f>
      </c>
      <c r="S15" s="41">
        <f>R15*25.4</f>
      </c>
      <c r="T15" s="42">
        <f>(S15*L15)*J15</f>
      </c>
      <c r="U15" s="40">
        <v>0.008</v>
      </c>
      <c r="V15" s="35">
        <f>U15*H15</f>
      </c>
      <c r="W15" s="41">
        <f>V15*O15</f>
      </c>
      <c r="X15" s="41">
        <f>W15*25.4</f>
      </c>
      <c r="Y15" s="43">
        <f>(X15*L15)*J15</f>
      </c>
    </row>
    <row r="16" spans="1:25" ht="12.75" customHeight="1">
      <c r="A16" s="35">
        <v>4</v>
      </c>
      <c r="B16" s="15" t="s">
        <v>9</v>
      </c>
      <c r="C16" s="16" t="s">
        <v>32</v>
      </c>
      <c r="D16" s="1"/>
      <c r="E16" s="36">
        <f>1/8</f>
      </c>
      <c r="F16" s="35">
        <f>E16*25.4</f>
      </c>
      <c r="G16" s="35">
        <v>25</v>
      </c>
      <c r="H16" s="37">
        <v>4</v>
      </c>
      <c r="I16" s="38">
        <v>0.5</v>
      </c>
      <c r="J16" s="36">
        <f>F16*I16</f>
      </c>
      <c r="K16" s="36">
        <v>0.045</v>
      </c>
      <c r="L16" s="39">
        <f>F16*K16</f>
      </c>
      <c r="M16" s="40">
        <v>1800</v>
      </c>
      <c r="N16" s="41">
        <f>((12/PI())*M16)/E16</f>
      </c>
      <c r="O16" s="42">
        <f>IF((N16&gt;7500),7500,N16)</f>
      </c>
      <c r="P16" s="40">
        <v>0.003</v>
      </c>
      <c r="Q16" s="35">
        <f>H16*P16</f>
      </c>
      <c r="R16" s="41">
        <f>Q16*O16</f>
      </c>
      <c r="S16" s="41">
        <f>R16*25.4</f>
      </c>
      <c r="T16" s="42">
        <f>(S16*L16)*J16</f>
      </c>
      <c r="U16" s="40">
        <v>0.008</v>
      </c>
      <c r="V16" s="35">
        <f>U16*H16</f>
      </c>
      <c r="W16" s="41">
        <f>V16*O16</f>
      </c>
      <c r="X16" s="41">
        <f>W16*25.4</f>
      </c>
      <c r="Y16" s="43">
        <f>(X16*L16)*J16</f>
      </c>
    </row>
    <row r="17" spans="1:25" ht="12.75" customHeight="1">
      <c r="A17" s="35">
        <v>5</v>
      </c>
      <c r="B17" s="15" t="s">
        <v>7</v>
      </c>
      <c r="C17" s="16" t="s">
        <v>32</v>
      </c>
      <c r="D17" s="1"/>
      <c r="E17" s="36">
        <f>1/16</f>
      </c>
      <c r="F17" s="35">
        <f>E17*25.4</f>
      </c>
      <c r="G17" s="35">
        <f>0.25*25.4</f>
      </c>
      <c r="H17" s="37">
        <v>2</v>
      </c>
      <c r="I17" s="38">
        <v>0.5</v>
      </c>
      <c r="J17" s="36">
        <f>F17*I17</f>
      </c>
      <c r="K17" s="36">
        <v>0.045</v>
      </c>
      <c r="L17" s="39">
        <f>F17*K17</f>
      </c>
      <c r="M17" s="40">
        <v>1800</v>
      </c>
      <c r="N17" s="41">
        <f>((12/PI())*M17)/E17</f>
      </c>
      <c r="O17" s="42">
        <f>IF((N17&gt;7500),7500,N17)</f>
      </c>
      <c r="P17" s="40">
        <v>0.003</v>
      </c>
      <c r="Q17" s="35">
        <f>H17*P17</f>
      </c>
      <c r="R17" s="41">
        <f>Q17*O17</f>
      </c>
      <c r="S17" s="41">
        <f>R17*25.4</f>
      </c>
      <c r="T17" s="42">
        <f>(S17*L17)*J17</f>
      </c>
      <c r="U17" s="40">
        <v>0.008</v>
      </c>
      <c r="V17" s="35">
        <f>U17*H17</f>
      </c>
      <c r="W17" s="41">
        <f>V17*O17</f>
      </c>
      <c r="X17" s="41">
        <f>W17*25.4</f>
      </c>
      <c r="Y17" s="43">
        <f>(X17*L17)*J17</f>
      </c>
    </row>
    <row r="18" spans="1:25" ht="12.75" customHeight="1">
      <c r="A18" s="35">
        <v>6</v>
      </c>
      <c r="B18" s="15" t="s">
        <v>25</v>
      </c>
      <c r="C18" s="16" t="s">
        <v>19</v>
      </c>
      <c r="D18" s="1"/>
      <c r="E18" s="36">
        <f>1/16</f>
      </c>
      <c r="F18" s="35">
        <f>E18*25.4</f>
      </c>
      <c r="G18" s="35">
        <v>25</v>
      </c>
      <c r="H18" s="37">
        <v>2</v>
      </c>
      <c r="I18" s="38">
        <v>0.5</v>
      </c>
      <c r="J18" s="36">
        <f>F18*I18</f>
      </c>
      <c r="K18" s="36">
        <v>0.045</v>
      </c>
      <c r="L18" s="39">
        <f>F18*K18</f>
      </c>
      <c r="M18" s="40">
        <v>1800</v>
      </c>
      <c r="N18" s="41">
        <f>((12/PI())*M18)/E18</f>
      </c>
      <c r="O18" s="42">
        <f>IF((N18&gt;7500),7500,N18)</f>
      </c>
      <c r="P18" s="40">
        <v>0.003</v>
      </c>
      <c r="Q18" s="35">
        <f>H18*P18</f>
      </c>
      <c r="R18" s="41">
        <f>Q18*O18</f>
      </c>
      <c r="S18" s="41">
        <f>R18*25.4</f>
      </c>
      <c r="T18" s="42">
        <f>(S18*L18)*J18</f>
      </c>
      <c r="U18" s="40">
        <v>0.008</v>
      </c>
      <c r="V18" s="35">
        <f>U18*H18</f>
      </c>
      <c r="W18" s="41">
        <f>V18*O18</f>
      </c>
      <c r="X18" s="41">
        <f>W18*25.4</f>
      </c>
      <c r="Y18" s="43">
        <f>(X18*L18)*J18</f>
      </c>
    </row>
    <row r="19" spans="1:25" ht="12.75" customHeight="1">
      <c r="A19" s="35">
        <v>8</v>
      </c>
      <c r="B19" s="15" t="s">
        <v>27</v>
      </c>
      <c r="C19" s="16" t="s">
        <v>19</v>
      </c>
      <c r="D19" s="1"/>
      <c r="E19" s="36">
        <v>0.25</v>
      </c>
      <c r="F19" s="35">
        <f>E19*25.4</f>
      </c>
      <c r="G19" s="35">
        <v>40</v>
      </c>
      <c r="H19" s="37">
        <v>4</v>
      </c>
      <c r="I19" s="38">
        <v>0.5</v>
      </c>
      <c r="J19" s="36">
        <f>F19*I19</f>
      </c>
      <c r="K19" s="36">
        <v>0.045</v>
      </c>
      <c r="L19" s="39">
        <f>F19*K19</f>
      </c>
      <c r="M19" s="40">
        <v>1800</v>
      </c>
      <c r="N19" s="41">
        <f>((12/PI())*M19)/E19</f>
      </c>
      <c r="O19" s="42">
        <f>IF((N19&gt;7500),7500,N19)</f>
      </c>
      <c r="P19" s="40">
        <v>0.003</v>
      </c>
      <c r="Q19" s="35">
        <f>H19*P19</f>
      </c>
      <c r="R19" s="41">
        <f>Q19*O19</f>
      </c>
      <c r="S19" s="41">
        <f>R19*25.4</f>
      </c>
      <c r="T19" s="42">
        <f>(S19*L19)*J19</f>
      </c>
      <c r="U19" s="40">
        <v>0.008</v>
      </c>
      <c r="V19" s="35">
        <f>U19*H19</f>
      </c>
      <c r="W19" s="41">
        <f>V19*O19</f>
      </c>
      <c r="X19" s="41">
        <f>W19*25.4</f>
      </c>
      <c r="Y19" s="43">
        <f>(X19*L19)*J19</f>
      </c>
    </row>
    <row r="20" spans="1:25" ht="12.75" customHeight="1">
      <c r="A20" s="35">
        <v>9</v>
      </c>
      <c r="B20" s="15" t="s">
        <v>11</v>
      </c>
      <c r="C20" s="16" t="s">
        <v>32</v>
      </c>
      <c r="D20" s="14" t="s">
        <v>35</v>
      </c>
      <c r="E20" s="36">
        <f>1/16</f>
      </c>
      <c r="F20" s="35">
        <f>E20*25.4</f>
      </c>
      <c r="G20" s="35">
        <v>21</v>
      </c>
      <c r="H20" s="37">
        <v>2</v>
      </c>
      <c r="I20" s="38">
        <v>0.5</v>
      </c>
      <c r="J20" s="36">
        <f>F20*I20</f>
      </c>
      <c r="K20" s="36">
        <f>0.045/2</f>
      </c>
      <c r="L20" s="39">
        <f>F20*K20</f>
      </c>
      <c r="M20" s="40">
        <v>1800</v>
      </c>
      <c r="N20" s="41">
        <f>((12/PI())*M20)/E20</f>
      </c>
      <c r="O20" s="42">
        <f>IF((N20&gt;7500),7500,N20)</f>
      </c>
      <c r="P20" s="40">
        <v>0.003</v>
      </c>
      <c r="Q20" s="35">
        <f>H20*P20</f>
      </c>
      <c r="R20" s="41">
        <f>Q20*O20</f>
      </c>
      <c r="S20" s="41">
        <f>R20*25.4</f>
      </c>
      <c r="T20" s="42">
        <f>(S20*L20)*J20</f>
      </c>
      <c r="U20" s="40">
        <v>0.008</v>
      </c>
      <c r="V20" s="35">
        <f>U20*H20</f>
      </c>
      <c r="W20" s="41">
        <f>V20*O20</f>
      </c>
      <c r="X20" s="41">
        <f>W20*25.4</f>
      </c>
      <c r="Y20" s="43">
        <f>(X20*L20)*J20</f>
      </c>
    </row>
    <row r="21" spans="1:25" ht="12.75" customHeight="1">
      <c r="A21" s="35">
        <v>10</v>
      </c>
      <c r="B21" s="15" t="s">
        <v>22</v>
      </c>
      <c r="C21" s="16" t="s">
        <v>32</v>
      </c>
      <c r="D21" s="14" t="s">
        <v>35</v>
      </c>
      <c r="E21" s="36">
        <f>1/32</f>
      </c>
      <c r="F21" s="35">
        <f>E21*25.4</f>
      </c>
      <c r="G21" s="35">
        <v>7.781</v>
      </c>
      <c r="H21" s="37">
        <v>2</v>
      </c>
      <c r="I21" s="38">
        <v>0.5</v>
      </c>
      <c r="J21" s="36">
        <f>F21*I21</f>
      </c>
      <c r="K21" s="36">
        <f>0.045/2</f>
      </c>
      <c r="L21" s="39">
        <f>F21*K21</f>
      </c>
      <c r="M21" s="40">
        <v>1800</v>
      </c>
      <c r="N21" s="41">
        <f>((12/PI())*M21)/E21</f>
      </c>
      <c r="O21" s="42">
        <f>IF((N21&gt;7500),7500,N21)</f>
      </c>
      <c r="P21" s="40">
        <v>0.003</v>
      </c>
      <c r="Q21" s="35">
        <f>H21*P21</f>
      </c>
      <c r="R21" s="41">
        <f>Q21*O21</f>
      </c>
      <c r="S21" s="41">
        <f>R21*25.4</f>
      </c>
      <c r="T21" s="42">
        <f>(S21*L21)*J21</f>
      </c>
      <c r="U21" s="40">
        <v>0.008</v>
      </c>
      <c r="V21" s="35">
        <f>U21*H21</f>
      </c>
      <c r="W21" s="41">
        <f>V21*O21</f>
      </c>
      <c r="X21" s="41">
        <f>W21*25.4</f>
      </c>
      <c r="Y21" s="43">
        <f>(X21*L21)*J21</f>
      </c>
    </row>
    <row r="22" spans="1:25" ht="12.75" customHeight="1">
      <c r="A22" s="35">
        <v>12</v>
      </c>
      <c r="B22" s="15" t="s">
        <v>16</v>
      </c>
      <c r="C22" s="16" t="s">
        <v>32</v>
      </c>
      <c r="D22" s="1"/>
      <c r="E22" s="36">
        <f>1/32</f>
      </c>
      <c r="F22" s="35">
        <f>E22*25.4</f>
      </c>
      <c r="G22" s="35">
        <v>2.38</v>
      </c>
      <c r="H22" s="37">
        <v>2</v>
      </c>
      <c r="I22" s="38">
        <v>0.5</v>
      </c>
      <c r="J22" s="36">
        <f>F22*I22</f>
      </c>
      <c r="K22" s="36">
        <v>0.045</v>
      </c>
      <c r="L22" s="39">
        <f>F22*K22</f>
      </c>
      <c r="M22" s="40">
        <v>1800</v>
      </c>
      <c r="N22" s="41">
        <f>((12/PI())*M22)/E22</f>
      </c>
      <c r="O22" s="42">
        <f>IF((N22&gt;7500),7500,N22)</f>
      </c>
      <c r="P22" s="40">
        <v>0.003</v>
      </c>
      <c r="Q22" s="35">
        <f>H22*P22</f>
      </c>
      <c r="R22" s="41">
        <f>Q22*O22</f>
      </c>
      <c r="S22" s="41">
        <f>R22*25.4</f>
      </c>
      <c r="T22" s="42">
        <f>(S22*L22)*J22</f>
      </c>
      <c r="U22" s="40">
        <v>0.008</v>
      </c>
      <c r="V22" s="35">
        <f>U22*H22</f>
      </c>
      <c r="W22" s="41">
        <f>V22*O22</f>
      </c>
      <c r="X22" s="41">
        <f>W22*25.4</f>
      </c>
      <c r="Y22" s="43">
        <f>(X22*L22)*J22</f>
      </c>
    </row>
    <row r="23" spans="1:25" ht="12.75" customHeight="1">
      <c r="A23" s="51" t="s">
        <v>18</v>
      </c>
      <c r="B23" s="51"/>
      <c r="C23" s="52"/>
      <c r="D23" s="26"/>
      <c r="E23" s="53"/>
      <c r="F23" s="26"/>
      <c r="G23" s="26"/>
      <c r="H23" s="51"/>
      <c r="I23" s="29"/>
      <c r="J23" s="53"/>
      <c r="K23" s="53"/>
      <c r="L23" s="54"/>
      <c r="M23" s="52"/>
      <c r="N23" s="26"/>
      <c r="O23" s="34"/>
      <c r="P23" s="52"/>
      <c r="Q23" s="26"/>
      <c r="R23" s="55"/>
      <c r="S23" s="55"/>
      <c r="T23" s="34"/>
      <c r="U23" s="52"/>
      <c r="V23" s="26"/>
      <c r="W23" s="55"/>
      <c r="X23" s="55"/>
      <c r="Y23" s="34"/>
    </row>
    <row r="24" spans="1:25" ht="12.75" customHeight="1">
      <c r="A24" s="35">
        <v>1</v>
      </c>
      <c r="B24" s="15" t="s">
        <v>28</v>
      </c>
      <c r="C24" s="16" t="s">
        <v>34</v>
      </c>
      <c r="D24" s="1"/>
      <c r="E24" s="36">
        <f>F24/25.4</f>
      </c>
      <c r="F24" s="35">
        <v>30</v>
      </c>
      <c r="G24" s="1"/>
      <c r="H24" s="37"/>
      <c r="I24" s="38">
        <v>0.5</v>
      </c>
      <c r="J24" s="36">
        <f>F24*I24</f>
      </c>
      <c r="K24" s="36"/>
      <c r="L24" s="39">
        <v>2</v>
      </c>
      <c r="M24" s="40"/>
      <c r="N24" s="41"/>
      <c r="O24" s="42">
        <v>6000</v>
      </c>
      <c r="P24" s="40"/>
      <c r="Q24" s="35"/>
      <c r="R24" s="41"/>
      <c r="S24" s="41">
        <v>2000</v>
      </c>
      <c r="T24" s="42">
        <f>(S24*L24)*J24</f>
      </c>
      <c r="U24" s="40"/>
      <c r="V24" s="35"/>
      <c r="W24" s="41"/>
      <c r="X24" s="41">
        <v>2000</v>
      </c>
      <c r="Y24" s="43">
        <f>(X24*L24)*J24</f>
      </c>
    </row>
    <row r="25" spans="1:25" ht="12.75" customHeight="1">
      <c r="A25" s="35">
        <v>3</v>
      </c>
      <c r="B25" s="15" t="s">
        <v>14</v>
      </c>
      <c r="C25" s="16" t="s">
        <v>32</v>
      </c>
      <c r="D25" s="1"/>
      <c r="E25" s="36">
        <f>1/4</f>
      </c>
      <c r="F25" s="35">
        <f>E25*25.4</f>
      </c>
      <c r="G25" s="35">
        <v>40</v>
      </c>
      <c r="H25" s="37"/>
      <c r="I25" s="38">
        <v>0.5</v>
      </c>
      <c r="J25" s="36">
        <f>F25*I25</f>
      </c>
      <c r="K25" s="36"/>
      <c r="L25" s="39">
        <v>3</v>
      </c>
      <c r="M25" s="40"/>
      <c r="N25" s="41"/>
      <c r="O25" s="42">
        <v>6000</v>
      </c>
      <c r="P25" s="40"/>
      <c r="Q25" s="35"/>
      <c r="R25" s="41"/>
      <c r="S25" s="41">
        <v>1000</v>
      </c>
      <c r="T25" s="42">
        <f>(S25*L25)*J25</f>
      </c>
      <c r="U25" s="40"/>
      <c r="V25" s="35"/>
      <c r="W25" s="41"/>
      <c r="X25" s="41">
        <v>1000</v>
      </c>
      <c r="Y25" s="43">
        <f>(X25*L25)*J25</f>
      </c>
    </row>
    <row r="26" spans="1:25" ht="12.75" customHeight="1">
      <c r="A26" s="35">
        <v>4</v>
      </c>
      <c r="B26" s="15" t="s">
        <v>9</v>
      </c>
      <c r="C26" s="16" t="s">
        <v>32</v>
      </c>
      <c r="D26" s="1"/>
      <c r="E26" s="36">
        <f>1/8</f>
      </c>
      <c r="F26" s="35">
        <f>E26*25.4</f>
      </c>
      <c r="G26" s="35">
        <v>25</v>
      </c>
      <c r="H26" s="37"/>
      <c r="I26" s="38">
        <v>0.5</v>
      </c>
      <c r="J26" s="36">
        <f>F26*I26</f>
      </c>
      <c r="K26" s="36"/>
      <c r="L26" s="39">
        <v>2</v>
      </c>
      <c r="M26" s="40"/>
      <c r="N26" s="41"/>
      <c r="O26" s="42">
        <v>6000</v>
      </c>
      <c r="P26" s="40"/>
      <c r="Q26" s="35"/>
      <c r="R26" s="41"/>
      <c r="S26" s="41">
        <v>500</v>
      </c>
      <c r="T26" s="42">
        <f>(S26*L26)*J26</f>
      </c>
      <c r="U26" s="40"/>
      <c r="V26" s="35"/>
      <c r="W26" s="41"/>
      <c r="X26" s="41">
        <v>500</v>
      </c>
      <c r="Y26" s="43">
        <f>(X26*L26)*J26</f>
      </c>
    </row>
    <row r="27" spans="1:25" ht="12.75" customHeight="1">
      <c r="A27" s="35">
        <v>5</v>
      </c>
      <c r="B27" s="15" t="s">
        <v>7</v>
      </c>
      <c r="C27" s="16" t="s">
        <v>32</v>
      </c>
      <c r="D27" s="1"/>
      <c r="E27" s="36">
        <f>1/16</f>
      </c>
      <c r="F27" s="35">
        <f>E27*25.4</f>
      </c>
      <c r="G27" s="35">
        <f>0.25*25.4</f>
      </c>
      <c r="H27" s="37"/>
      <c r="I27" s="38">
        <v>0.5</v>
      </c>
      <c r="J27" s="36">
        <f>F27*I27</f>
      </c>
      <c r="K27" s="36"/>
      <c r="L27" s="39">
        <v>1</v>
      </c>
      <c r="M27" s="40"/>
      <c r="N27" s="41"/>
      <c r="O27" s="42">
        <v>6000</v>
      </c>
      <c r="P27" s="40"/>
      <c r="Q27" s="35"/>
      <c r="R27" s="41"/>
      <c r="S27" s="41">
        <v>1200</v>
      </c>
      <c r="T27" s="42">
        <f>(S27*L27)*J27</f>
      </c>
      <c r="U27" s="40"/>
      <c r="V27" s="35"/>
      <c r="W27" s="41"/>
      <c r="X27" s="41">
        <v>1200</v>
      </c>
      <c r="Y27" s="43">
        <f>(X27*L27)*J27</f>
      </c>
    </row>
    <row r="28" spans="1:25" ht="12.75" customHeight="1">
      <c r="A28" s="35">
        <v>6</v>
      </c>
      <c r="B28" s="15" t="s">
        <v>25</v>
      </c>
      <c r="C28" s="16" t="s">
        <v>19</v>
      </c>
      <c r="D28" s="1"/>
      <c r="E28" s="36">
        <f>1/16</f>
      </c>
      <c r="F28" s="35">
        <f>E28*25.4</f>
      </c>
      <c r="G28" s="35">
        <v>25</v>
      </c>
      <c r="H28" s="37"/>
      <c r="I28" s="38">
        <v>0.5</v>
      </c>
      <c r="J28" s="36">
        <f>F28*I28</f>
      </c>
      <c r="K28" s="36"/>
      <c r="L28" s="39">
        <v>0.5</v>
      </c>
      <c r="M28" s="40"/>
      <c r="N28" s="41"/>
      <c r="O28" s="42">
        <v>6000</v>
      </c>
      <c r="P28" s="40"/>
      <c r="Q28" s="35"/>
      <c r="R28" s="41"/>
      <c r="S28" s="41">
        <v>200</v>
      </c>
      <c r="T28" s="42">
        <f>(S28*L28)*J28</f>
      </c>
      <c r="U28" s="40"/>
      <c r="V28" s="35"/>
      <c r="W28" s="41"/>
      <c r="X28" s="41">
        <v>0.5</v>
      </c>
      <c r="Y28" s="43">
        <v>200</v>
      </c>
    </row>
    <row r="29" spans="1:25" ht="12.75" customHeight="1">
      <c r="A29" s="35">
        <v>8</v>
      </c>
      <c r="B29" s="15" t="s">
        <v>27</v>
      </c>
      <c r="C29" s="16" t="s">
        <v>19</v>
      </c>
      <c r="D29" s="1"/>
      <c r="E29" s="36">
        <v>0.25</v>
      </c>
      <c r="F29" s="35">
        <f>E29*25.4</f>
      </c>
      <c r="G29" s="35">
        <v>40</v>
      </c>
      <c r="H29" s="37"/>
      <c r="I29" s="38">
        <v>0.5</v>
      </c>
      <c r="J29" s="36">
        <f>F29*I29</f>
      </c>
      <c r="K29" s="36"/>
      <c r="L29" s="39">
        <v>3</v>
      </c>
      <c r="M29" s="40"/>
      <c r="N29" s="41"/>
      <c r="O29" s="42">
        <v>6000</v>
      </c>
      <c r="P29" s="40"/>
      <c r="Q29" s="35"/>
      <c r="R29" s="41"/>
      <c r="S29" s="41">
        <v>600</v>
      </c>
      <c r="T29" s="42">
        <f>(S29*L29)*J29</f>
      </c>
      <c r="U29" s="40"/>
      <c r="V29" s="35"/>
      <c r="W29" s="41"/>
      <c r="X29" s="41">
        <v>600</v>
      </c>
      <c r="Y29" s="43">
        <f>(X29*L29)*J29</f>
      </c>
    </row>
    <row r="30" spans="1:25" ht="12.75" customHeight="1">
      <c r="A30" s="35">
        <v>9</v>
      </c>
      <c r="B30" s="15" t="s">
        <v>11</v>
      </c>
      <c r="C30" s="16" t="s">
        <v>32</v>
      </c>
      <c r="D30" s="14" t="s">
        <v>35</v>
      </c>
      <c r="E30" s="36">
        <f>1/16</f>
      </c>
      <c r="F30" s="35">
        <f>E30*25.4</f>
      </c>
      <c r="G30" s="35">
        <v>21</v>
      </c>
      <c r="H30" s="37"/>
      <c r="I30" s="38">
        <v>0.5</v>
      </c>
      <c r="J30" s="36">
        <f>F30*I30</f>
      </c>
      <c r="K30" s="36"/>
      <c r="L30" s="39">
        <v>1</v>
      </c>
      <c r="M30" s="40"/>
      <c r="N30" s="41"/>
      <c r="O30" s="42">
        <v>6000</v>
      </c>
      <c r="P30" s="40"/>
      <c r="Q30" s="35"/>
      <c r="R30" s="41"/>
      <c r="S30" s="41">
        <v>150</v>
      </c>
      <c r="T30" s="42">
        <f>(S30*L30)*J30</f>
      </c>
      <c r="U30" s="40"/>
      <c r="V30" s="35"/>
      <c r="W30" s="41"/>
      <c r="X30" s="41">
        <v>150</v>
      </c>
      <c r="Y30" s="43">
        <f>(X30*L30)*J30</f>
      </c>
    </row>
    <row r="31" spans="1:25" ht="12.75" customHeight="1">
      <c r="A31" s="35">
        <v>10</v>
      </c>
      <c r="B31" s="15" t="s">
        <v>22</v>
      </c>
      <c r="C31" s="16" t="s">
        <v>32</v>
      </c>
      <c r="D31" s="14" t="s">
        <v>35</v>
      </c>
      <c r="E31" s="36">
        <f>1/32</f>
      </c>
      <c r="F31" s="35">
        <f>E31*25.4</f>
      </c>
      <c r="G31" s="35">
        <v>7.781</v>
      </c>
      <c r="H31" s="37"/>
      <c r="I31" s="38">
        <v>0.5</v>
      </c>
      <c r="J31" s="36">
        <f>F31*I31</f>
      </c>
      <c r="K31" s="36"/>
      <c r="L31" s="39">
        <v>0.5</v>
      </c>
      <c r="M31" s="40"/>
      <c r="N31" s="41"/>
      <c r="O31" s="42">
        <v>6000</v>
      </c>
      <c r="P31" s="40"/>
      <c r="Q31" s="35"/>
      <c r="R31" s="41"/>
      <c r="S31" s="41">
        <v>200</v>
      </c>
      <c r="T31" s="42">
        <f>(S31*L31)*J31</f>
      </c>
      <c r="U31" s="40"/>
      <c r="V31" s="35"/>
      <c r="W31" s="41"/>
      <c r="X31" s="41">
        <v>200</v>
      </c>
      <c r="Y31" s="43">
        <f>(X31*L31)*J31</f>
      </c>
    </row>
    <row r="32" spans="1:25" ht="12.75" customHeight="1">
      <c r="A32" s="35">
        <v>12</v>
      </c>
      <c r="B32" s="15" t="s">
        <v>16</v>
      </c>
      <c r="C32" s="56" t="s">
        <v>32</v>
      </c>
      <c r="D32" s="57"/>
      <c r="E32" s="58">
        <f>1/32</f>
      </c>
      <c r="F32" s="59">
        <f>E32*25.4</f>
      </c>
      <c r="G32" s="59">
        <v>2.38</v>
      </c>
      <c r="H32" s="60"/>
      <c r="I32" s="61">
        <v>0.5</v>
      </c>
      <c r="J32" s="58">
        <f>F32*I32</f>
      </c>
      <c r="K32" s="58"/>
      <c r="L32" s="62">
        <v>0.5</v>
      </c>
      <c r="M32" s="63"/>
      <c r="N32" s="64"/>
      <c r="O32" s="65">
        <v>6000</v>
      </c>
      <c r="P32" s="63"/>
      <c r="Q32" s="59"/>
      <c r="R32" s="64"/>
      <c r="S32" s="64">
        <v>500</v>
      </c>
      <c r="T32" s="65">
        <f>(S32*L32)*J32</f>
      </c>
      <c r="U32" s="63"/>
      <c r="V32" s="59"/>
      <c r="W32" s="64"/>
      <c r="X32" s="64">
        <v>500</v>
      </c>
      <c r="Y32" s="66">
        <f>(X32*L32)*J32</f>
      </c>
    </row>
  </sheetData>
  <mergeCells count="5">
    <mergeCell ref="P1:T1"/>
    <mergeCell ref="U1:Y1"/>
    <mergeCell ref="A3:B3"/>
    <mergeCell ref="A13:B13"/>
    <mergeCell ref="A23:B23"/>
  </mergeCell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